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MD &amp; VCB\Tourism Marketing District\Admin &amp; Finances\"/>
    </mc:Choice>
  </mc:AlternateContent>
  <bookViews>
    <workbookView xWindow="0" yWindow="0" windowWidth="21570" windowHeight="10215"/>
  </bookViews>
  <sheets>
    <sheet name="P&amp;L" sheetId="1" r:id="rId1"/>
    <sheet name="Balance Sheet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'P&amp;L'!$A:$D,'P&amp;L'!$2:$3</definedName>
    <definedName name="QB_COLUMN_59200" localSheetId="0" hidden="1">'P&amp;L'!$E$3</definedName>
    <definedName name="QB_COLUMN_63620" localSheetId="0" hidden="1">'P&amp;L'!$I$3</definedName>
    <definedName name="QB_COLUMN_76210" localSheetId="0" hidden="1">'P&amp;L'!$G$3</definedName>
    <definedName name="QB_DATA_0" localSheetId="0" hidden="1">'P&amp;L'!$5:$5,'P&amp;L'!$6:$6,'P&amp;L'!$7:$7,'P&amp;L'!$11:$11,'P&amp;L'!$12:$12,'P&amp;L'!$14:$14,'P&amp;L'!$15:$15,'P&amp;L'!$16:$16,'P&amp;L'!$17:$17,'P&amp;L'!$18:$18,'P&amp;L'!$19:$19,'P&amp;L'!$20:$20,'P&amp;L'!$21:$21,'P&amp;L'!$22:$22,'P&amp;L'!$23:$23,'P&amp;L'!$25:$25</definedName>
    <definedName name="QB_DATA_1" localSheetId="0" hidden="1">'P&amp;L'!$26:$26,'P&amp;L'!$27:$27,'P&amp;L'!$29:$29,'P&amp;L'!#REF!,'P&amp;L'!$30:$30</definedName>
    <definedName name="QB_FORMULA_0" localSheetId="0" hidden="1">'P&amp;L'!$I$5,'P&amp;L'!$I$6,'P&amp;L'!$I$7,'P&amp;L'!$E$8,'P&amp;L'!$G$8,'P&amp;L'!$I$8,'P&amp;L'!$E$9,'P&amp;L'!$G$9,'P&amp;L'!$I$9,'P&amp;L'!$I$11,'P&amp;L'!$I$12,'P&amp;L'!$I$14,'P&amp;L'!$I$15,'P&amp;L'!$I$16,'P&amp;L'!$I$17,'P&amp;L'!$I$18</definedName>
    <definedName name="QB_FORMULA_1" localSheetId="0" hidden="1">'P&amp;L'!$I$19,'P&amp;L'!$I$20,'P&amp;L'!$I$21,'P&amp;L'!$I$22,'P&amp;L'!$I$23,'P&amp;L'!$I$25,'P&amp;L'!$I$27,'P&amp;L'!$E$28,'P&amp;L'!$G$28,'P&amp;L'!$I$28,'P&amp;L'!$I$29,'P&amp;L'!#REF!,'P&amp;L'!$I$30,'P&amp;L'!$E$31,'P&amp;L'!$G$31,'P&amp;L'!$I$31</definedName>
    <definedName name="QB_FORMULA_2" localSheetId="0" hidden="1">'P&amp;L'!$E$32,'P&amp;L'!$G$32,'P&amp;L'!$I$32,'P&amp;L'!$E$33,'P&amp;L'!$G$33,'P&amp;L'!$I$33</definedName>
    <definedName name="QB_ROW_18301" localSheetId="0" hidden="1">'P&amp;L'!$A$33</definedName>
    <definedName name="QB_ROW_20022" localSheetId="0" hidden="1">'P&amp;L'!$A$4</definedName>
    <definedName name="QB_ROW_20322" localSheetId="0" hidden="1">'P&amp;L'!$A$8</definedName>
    <definedName name="QB_ROW_21022" localSheetId="0" hidden="1">'P&amp;L'!$A$10</definedName>
    <definedName name="QB_ROW_21322" localSheetId="0" hidden="1">'P&amp;L'!$A$32</definedName>
    <definedName name="QB_ROW_29230" localSheetId="0" hidden="1">'P&amp;L'!$B$5</definedName>
    <definedName name="QB_ROW_32030" localSheetId="0" hidden="1">'P&amp;L'!$B$13</definedName>
    <definedName name="QB_ROW_32330" localSheetId="0" hidden="1">'P&amp;L'!$B$31</definedName>
    <definedName name="QB_ROW_33240" localSheetId="0" hidden="1">'P&amp;L'!$C$15</definedName>
    <definedName name="QB_ROW_37240" localSheetId="0" hidden="1">'P&amp;L'!$C$22</definedName>
    <definedName name="QB_ROW_39240" localSheetId="0" hidden="1">'P&amp;L'!$C$23</definedName>
    <definedName name="QB_ROW_40040" localSheetId="0" hidden="1">'P&amp;L'!$C$24</definedName>
    <definedName name="QB_ROW_40340" localSheetId="0" hidden="1">'P&amp;L'!$C$28</definedName>
    <definedName name="QB_ROW_42240" localSheetId="0" hidden="1">'P&amp;L'!$C$30</definedName>
    <definedName name="QB_ROW_46230" localSheetId="0" hidden="1">'P&amp;L'!$B$7</definedName>
    <definedName name="QB_ROW_47230" localSheetId="0" hidden="1">'P&amp;L'!$B$6</definedName>
    <definedName name="QB_ROW_48230" localSheetId="0" hidden="1">'P&amp;L'!$B$12</definedName>
    <definedName name="QB_ROW_49240" localSheetId="0" hidden="1">'P&amp;L'!$C$14</definedName>
    <definedName name="QB_ROW_52240" localSheetId="0" hidden="1">'P&amp;L'!#REF!</definedName>
    <definedName name="QB_ROW_53240" localSheetId="0" hidden="1">'P&amp;L'!$C$29</definedName>
    <definedName name="QB_ROW_54240" localSheetId="0" hidden="1">'P&amp;L'!$C$21</definedName>
    <definedName name="QB_ROW_55240" localSheetId="0" hidden="1">'P&amp;L'!$C$20</definedName>
    <definedName name="QB_ROW_56240" localSheetId="0" hidden="1">'P&amp;L'!$C$19</definedName>
    <definedName name="QB_ROW_58240" localSheetId="0" hidden="1">'P&amp;L'!$C$18</definedName>
    <definedName name="QB_ROW_59240" localSheetId="0" hidden="1">'P&amp;L'!$C$17</definedName>
    <definedName name="QB_ROW_64250" localSheetId="0" hidden="1">'P&amp;L'!$D$25</definedName>
    <definedName name="QB_ROW_65250" localSheetId="0" hidden="1">'P&amp;L'!$D$26</definedName>
    <definedName name="QB_ROW_67240" localSheetId="0" hidden="1">'P&amp;L'!$C$16</definedName>
    <definedName name="QB_ROW_72250" localSheetId="0" hidden="1">'P&amp;L'!$D$27</definedName>
    <definedName name="QB_ROW_7230" localSheetId="0" hidden="1">'P&amp;L'!$B$11</definedName>
    <definedName name="QB_ROW_86311" localSheetId="0" hidden="1">'P&amp;L'!#REF!</definedName>
    <definedName name="QBCANSUPPORTUPDATE" localSheetId="0">TRUE</definedName>
    <definedName name="QBCOMPANYFILENAME" localSheetId="0">"Q:\SMV Chamber of Commerce - TMD.qbw"</definedName>
    <definedName name="QBENDDATE" localSheetId="0">20220630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"9c941ca510154d3da747ea6afe37e2e4"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20210701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F20" i="3"/>
  <c r="F21" i="3" s="1"/>
  <c r="F22" i="3" s="1"/>
  <c r="F29" i="3" s="1"/>
  <c r="F11" i="3"/>
  <c r="F8" i="3"/>
  <c r="F12" i="3" s="1"/>
  <c r="F13" i="3" s="1"/>
  <c r="I30" i="1" l="1"/>
  <c r="I29" i="1"/>
  <c r="G28" i="1"/>
  <c r="G31" i="1" s="1"/>
  <c r="G32" i="1" s="1"/>
  <c r="E28" i="1"/>
  <c r="E31" i="1" s="1"/>
  <c r="I27" i="1"/>
  <c r="I25" i="1"/>
  <c r="I23" i="1"/>
  <c r="I22" i="1"/>
  <c r="I21" i="1"/>
  <c r="I20" i="1"/>
  <c r="I19" i="1"/>
  <c r="I18" i="1"/>
  <c r="I17" i="1"/>
  <c r="I16" i="1"/>
  <c r="I15" i="1"/>
  <c r="I14" i="1"/>
  <c r="I12" i="1"/>
  <c r="I11" i="1"/>
  <c r="G8" i="1"/>
  <c r="E8" i="1"/>
  <c r="I7" i="1"/>
  <c r="I6" i="1"/>
  <c r="I5" i="1"/>
  <c r="G33" i="1" l="1"/>
  <c r="I8" i="1"/>
  <c r="E32" i="1"/>
  <c r="I32" i="1" s="1"/>
  <c r="I31" i="1"/>
  <c r="I28" i="1"/>
  <c r="E33" i="1" l="1"/>
  <c r="I33" i="1"/>
</calcChain>
</file>

<file path=xl/sharedStrings.xml><?xml version="1.0" encoding="utf-8"?>
<sst xmlns="http://schemas.openxmlformats.org/spreadsheetml/2006/main" count="58" uniqueCount="57">
  <si>
    <t>Jul '21 - Jun 22</t>
  </si>
  <si>
    <t>Budget</t>
  </si>
  <si>
    <t>$ Over Budget</t>
  </si>
  <si>
    <t>Income</t>
  </si>
  <si>
    <t>41000 · TMD Assessments</t>
  </si>
  <si>
    <t>41050 · City Admin Fee</t>
  </si>
  <si>
    <t>46000 · Interest Income</t>
  </si>
  <si>
    <t>Total Income</t>
  </si>
  <si>
    <t>Expense</t>
  </si>
  <si>
    <t>60200 · Administration</t>
  </si>
  <si>
    <t>60500 · Contingency Fund Set Aside</t>
  </si>
  <si>
    <t>64000 · Marketing</t>
  </si>
  <si>
    <t>60100 · Account Management</t>
  </si>
  <si>
    <t>64010 · Media Placement</t>
  </si>
  <si>
    <t>64015 · SEO / Media Management</t>
  </si>
  <si>
    <t>64020 · Photo / Video Assets</t>
  </si>
  <si>
    <t>64080 · Creative Development</t>
  </si>
  <si>
    <t>64100 · Social Media / Email / Content</t>
  </si>
  <si>
    <t>64280 · Local Event Grants</t>
  </si>
  <si>
    <t>64300 · Marketing Plan</t>
  </si>
  <si>
    <t>64340 · Memberships &amp; Subscriptions</t>
  </si>
  <si>
    <t>64450 · Public Relations / Influencer</t>
  </si>
  <si>
    <t>64500 · Research &amp; ROI Tracking</t>
  </si>
  <si>
    <t>64510 · Research &amp; ROI - STR Reports</t>
  </si>
  <si>
    <t>64520 · Research &amp; ROI - Projects</t>
  </si>
  <si>
    <t>64530 · Research &amp; ROI - Reporting</t>
  </si>
  <si>
    <t>Total 64500 · Research &amp; ROI Tracking</t>
  </si>
  <si>
    <t>64610 · FAMs / Promotions</t>
  </si>
  <si>
    <t>64800 · Website Development</t>
  </si>
  <si>
    <t>Total 64000 · Marketing</t>
  </si>
  <si>
    <t>Total Expense</t>
  </si>
  <si>
    <t>Net Income</t>
  </si>
  <si>
    <t>ASSETS</t>
  </si>
  <si>
    <t>Current Assets</t>
  </si>
  <si>
    <t>Checking/Savings</t>
  </si>
  <si>
    <t>10100 · Checking - Heritage Oaks Bank</t>
  </si>
  <si>
    <t>Total Checking/Savings</t>
  </si>
  <si>
    <t>Accounts Receivable</t>
  </si>
  <si>
    <t>11000 ·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</si>
  <si>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</si>
  <si>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</si>
  <si>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</si>
  <si>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</si>
  <si>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</si>
  <si>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</si>
  <si>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</si>
  <si>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</si>
  <si>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</si>
  <si>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Total Current Liabilities</t>
  </si>
  <si>
    <t>Total Liabilities</t>
  </si>
  <si>
    <t>Equity</t>
  </si>
  <si>
    <t>32000 · Retained Earnings</t>
  </si>
  <si>
    <t>32100 · Contingency/Renewal Reserve</t>
  </si>
  <si>
    <t>32200 · Opportunity Reserve</t>
  </si>
  <si>
    <t>Total Equity</t>
  </si>
  <si>
    <t>TOTAL LIABILITIES &amp; EQUITY</t>
  </si>
  <si>
    <t>Jun 30,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</si>
</sst>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2" fillId="0" borderId="0" xfId="0" applyNumberFormat="1" applyFont="1" applyBorder="1"/>
    <xf numFmtId="49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323850</xdr:colOff>
          <xdr:row>2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3</xdr:col>
          <xdr:colOff>323850</xdr:colOff>
          <xdr:row>2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I34"/>
  <sheetViews>
    <sheetView tabSelected="1" view="pageLayout" zoomScaleNormal="100" workbookViewId="0">
      <selection activeCell="D3" sqref="D3"/>
    </sheetView>
  </sheetViews>
  <sheetFormatPr defaultRowHeight="15" x14ac:dyDescent="0.25"/>
  <cols>
    <col min="1" max="3" width="3" style="16" customWidth="1"/>
    <col min="4" max="4" width="30.5703125" style="16" customWidth="1"/>
    <col min="5" max="5" width="12.28515625" style="17" bestFit="1" customWidth="1"/>
    <col min="6" max="6" width="2.28515625" style="17" customWidth="1"/>
    <col min="7" max="7" width="9.28515625" style="17" bestFit="1" customWidth="1"/>
    <col min="8" max="8" width="2.28515625" style="17" customWidth="1"/>
    <col min="9" max="9" width="12" style="17" bestFit="1" customWidth="1"/>
  </cols>
  <sheetData>
    <row r="2" spans="1:9" ht="15.75" thickBot="1" x14ac:dyDescent="0.3">
      <c r="A2" s="1"/>
      <c r="B2" s="1"/>
      <c r="C2" s="1"/>
      <c r="D2" s="1"/>
      <c r="E2" s="3"/>
      <c r="F2" s="2"/>
      <c r="G2" s="3"/>
      <c r="H2" s="2"/>
      <c r="I2" s="3"/>
    </row>
    <row r="3" spans="1:9" s="15" customFormat="1" ht="16.5" thickTop="1" thickBot="1" x14ac:dyDescent="0.3">
      <c r="A3" s="12"/>
      <c r="B3" s="12"/>
      <c r="C3" s="12"/>
      <c r="D3" s="12"/>
      <c r="E3" s="13" t="s">
        <v>0</v>
      </c>
      <c r="F3" s="14"/>
      <c r="G3" s="13" t="s">
        <v>1</v>
      </c>
      <c r="H3" s="14"/>
      <c r="I3" s="13" t="s">
        <v>2</v>
      </c>
    </row>
    <row r="4" spans="1:9" ht="15.75" thickTop="1" x14ac:dyDescent="0.25">
      <c r="A4" s="1" t="s">
        <v>3</v>
      </c>
      <c r="B4" s="1"/>
      <c r="C4" s="1"/>
      <c r="D4" s="1"/>
      <c r="E4" s="4"/>
      <c r="F4" s="5"/>
      <c r="G4" s="4"/>
      <c r="H4" s="5"/>
      <c r="I4" s="4"/>
    </row>
    <row r="5" spans="1:9" x14ac:dyDescent="0.25">
      <c r="A5" s="1"/>
      <c r="B5" s="1" t="s">
        <v>4</v>
      </c>
      <c r="C5" s="1"/>
      <c r="D5" s="1"/>
      <c r="E5" s="4">
        <v>856803.46</v>
      </c>
      <c r="F5" s="5"/>
      <c r="G5" s="4">
        <v>615000</v>
      </c>
      <c r="H5" s="5"/>
      <c r="I5" s="4">
        <f>ROUND((E5-G5),5)</f>
        <v>241803.46</v>
      </c>
    </row>
    <row r="6" spans="1:9" x14ac:dyDescent="0.25">
      <c r="A6" s="1"/>
      <c r="B6" s="1" t="s">
        <v>5</v>
      </c>
      <c r="C6" s="1"/>
      <c r="D6" s="1"/>
      <c r="E6" s="4">
        <v>-17324.939999999999</v>
      </c>
      <c r="F6" s="5"/>
      <c r="G6" s="4">
        <v>-12300</v>
      </c>
      <c r="H6" s="5"/>
      <c r="I6" s="4">
        <f>ROUND((E6-G6),5)</f>
        <v>-5024.9399999999996</v>
      </c>
    </row>
    <row r="7" spans="1:9" ht="15.75" thickBot="1" x14ac:dyDescent="0.3">
      <c r="A7" s="1"/>
      <c r="B7" s="1" t="s">
        <v>6</v>
      </c>
      <c r="C7" s="1"/>
      <c r="D7" s="1"/>
      <c r="E7" s="6">
        <v>20.03</v>
      </c>
      <c r="F7" s="5"/>
      <c r="G7" s="6">
        <v>60</v>
      </c>
      <c r="H7" s="5"/>
      <c r="I7" s="6">
        <f>ROUND((E7-G7),5)</f>
        <v>-39.97</v>
      </c>
    </row>
    <row r="8" spans="1:9" x14ac:dyDescent="0.25">
      <c r="A8" s="1" t="s">
        <v>7</v>
      </c>
      <c r="B8" s="1"/>
      <c r="C8" s="1"/>
      <c r="D8" s="1"/>
      <c r="E8" s="9">
        <f>ROUND(SUM(E4:E7),5)</f>
        <v>839498.55</v>
      </c>
      <c r="F8" s="5"/>
      <c r="G8" s="9">
        <f>ROUND(SUM(G4:G7),5)</f>
        <v>602760</v>
      </c>
      <c r="H8" s="5"/>
      <c r="I8" s="9">
        <f>ROUND((E8-G8),5)</f>
        <v>236738.55</v>
      </c>
    </row>
    <row r="9" spans="1:9" x14ac:dyDescent="0.25">
      <c r="A9" s="1"/>
      <c r="B9" s="1"/>
      <c r="C9" s="1"/>
      <c r="D9" s="1"/>
      <c r="E9" s="6"/>
      <c r="F9" s="18"/>
      <c r="G9" s="6"/>
      <c r="H9" s="18"/>
      <c r="I9" s="6"/>
    </row>
    <row r="10" spans="1:9" x14ac:dyDescent="0.25">
      <c r="A10" s="1" t="s">
        <v>8</v>
      </c>
      <c r="B10" s="1"/>
      <c r="C10" s="1"/>
      <c r="D10" s="1"/>
      <c r="E10" s="4"/>
      <c r="F10" s="5"/>
      <c r="G10" s="4"/>
      <c r="H10" s="5"/>
      <c r="I10" s="4"/>
    </row>
    <row r="11" spans="1:9" x14ac:dyDescent="0.25">
      <c r="A11" s="1"/>
      <c r="B11" s="1" t="s">
        <v>9</v>
      </c>
      <c r="C11" s="1"/>
      <c r="D11" s="1"/>
      <c r="E11" s="4">
        <v>119952.49</v>
      </c>
      <c r="F11" s="5"/>
      <c r="G11" s="4">
        <v>86100</v>
      </c>
      <c r="H11" s="5"/>
      <c r="I11" s="4">
        <f>ROUND((E11-G11),5)</f>
        <v>33852.49</v>
      </c>
    </row>
    <row r="12" spans="1:9" x14ac:dyDescent="0.25">
      <c r="A12" s="1"/>
      <c r="B12" s="1" t="s">
        <v>10</v>
      </c>
      <c r="C12" s="1"/>
      <c r="D12" s="1"/>
      <c r="E12" s="4">
        <v>24588.33</v>
      </c>
      <c r="F12" s="5"/>
      <c r="G12" s="4">
        <v>24600</v>
      </c>
      <c r="H12" s="5"/>
      <c r="I12" s="4">
        <f>ROUND((E12-G12),5)</f>
        <v>-11.67</v>
      </c>
    </row>
    <row r="13" spans="1:9" x14ac:dyDescent="0.25">
      <c r="A13" s="1"/>
      <c r="B13" s="1" t="s">
        <v>11</v>
      </c>
      <c r="C13" s="1"/>
      <c r="D13" s="1"/>
      <c r="E13" s="4"/>
      <c r="F13" s="5"/>
      <c r="G13" s="4"/>
      <c r="H13" s="5"/>
      <c r="I13" s="4"/>
    </row>
    <row r="14" spans="1:9" x14ac:dyDescent="0.25">
      <c r="A14" s="1"/>
      <c r="B14" s="1"/>
      <c r="C14" s="1" t="s">
        <v>12</v>
      </c>
      <c r="D14" s="1"/>
      <c r="E14" s="4">
        <v>27600</v>
      </c>
      <c r="F14" s="5"/>
      <c r="G14" s="4">
        <v>27600</v>
      </c>
      <c r="H14" s="5"/>
      <c r="I14" s="4">
        <f>ROUND((E14-G14),5)</f>
        <v>0</v>
      </c>
    </row>
    <row r="15" spans="1:9" x14ac:dyDescent="0.25">
      <c r="A15" s="1"/>
      <c r="B15" s="1"/>
      <c r="C15" s="1" t="s">
        <v>13</v>
      </c>
      <c r="D15" s="1"/>
      <c r="E15" s="4">
        <v>134415.79999999999</v>
      </c>
      <c r="F15" s="5"/>
      <c r="G15" s="4">
        <v>126600</v>
      </c>
      <c r="H15" s="5"/>
      <c r="I15" s="4">
        <f>ROUND((E15-G15),5)</f>
        <v>7815.8</v>
      </c>
    </row>
    <row r="16" spans="1:9" x14ac:dyDescent="0.25">
      <c r="A16" s="1"/>
      <c r="B16" s="1"/>
      <c r="C16" s="1" t="s">
        <v>14</v>
      </c>
      <c r="D16" s="1"/>
      <c r="E16" s="4">
        <v>45498</v>
      </c>
      <c r="F16" s="5"/>
      <c r="G16" s="4">
        <v>43200</v>
      </c>
      <c r="H16" s="5"/>
      <c r="I16" s="4">
        <f>ROUND((E16-G16),5)</f>
        <v>2298</v>
      </c>
    </row>
    <row r="17" spans="1:9" x14ac:dyDescent="0.25">
      <c r="A17" s="1"/>
      <c r="B17" s="1"/>
      <c r="C17" s="1" t="s">
        <v>15</v>
      </c>
      <c r="D17" s="1"/>
      <c r="E17" s="4">
        <v>21102.35</v>
      </c>
      <c r="F17" s="5"/>
      <c r="G17" s="4">
        <v>16200</v>
      </c>
      <c r="H17" s="5"/>
      <c r="I17" s="4">
        <f>ROUND((E17-G17),5)</f>
        <v>4902.3500000000004</v>
      </c>
    </row>
    <row r="18" spans="1:9" x14ac:dyDescent="0.25">
      <c r="A18" s="1"/>
      <c r="B18" s="1"/>
      <c r="C18" s="1" t="s">
        <v>16</v>
      </c>
      <c r="D18" s="1"/>
      <c r="E18" s="4">
        <v>31138.75</v>
      </c>
      <c r="F18" s="5"/>
      <c r="G18" s="4">
        <v>27000</v>
      </c>
      <c r="H18" s="5"/>
      <c r="I18" s="4">
        <f>ROUND((E18-G18),5)</f>
        <v>4138.75</v>
      </c>
    </row>
    <row r="19" spans="1:9" x14ac:dyDescent="0.25">
      <c r="A19" s="1"/>
      <c r="B19" s="1"/>
      <c r="C19" s="1" t="s">
        <v>17</v>
      </c>
      <c r="D19" s="1"/>
      <c r="E19" s="4">
        <v>112763.25</v>
      </c>
      <c r="F19" s="5"/>
      <c r="G19" s="4">
        <v>72000</v>
      </c>
      <c r="H19" s="5"/>
      <c r="I19" s="4">
        <f>ROUND((E19-G19),5)</f>
        <v>40763.25</v>
      </c>
    </row>
    <row r="20" spans="1:9" x14ac:dyDescent="0.25">
      <c r="A20" s="1"/>
      <c r="B20" s="1"/>
      <c r="C20" s="1" t="s">
        <v>18</v>
      </c>
      <c r="D20" s="1"/>
      <c r="E20" s="4">
        <v>0</v>
      </c>
      <c r="F20" s="5"/>
      <c r="G20" s="4">
        <v>10000</v>
      </c>
      <c r="H20" s="5"/>
      <c r="I20" s="4">
        <f>ROUND((E20-G20),5)</f>
        <v>-10000</v>
      </c>
    </row>
    <row r="21" spans="1:9" x14ac:dyDescent="0.25">
      <c r="A21" s="1"/>
      <c r="B21" s="1"/>
      <c r="C21" s="1" t="s">
        <v>19</v>
      </c>
      <c r="D21" s="1"/>
      <c r="E21" s="4">
        <v>0</v>
      </c>
      <c r="F21" s="5"/>
      <c r="G21" s="4">
        <v>5000</v>
      </c>
      <c r="H21" s="5"/>
      <c r="I21" s="4">
        <f>ROUND((E21-G21),5)</f>
        <v>-5000</v>
      </c>
    </row>
    <row r="22" spans="1:9" x14ac:dyDescent="0.25">
      <c r="A22" s="1"/>
      <c r="B22" s="1"/>
      <c r="C22" s="1" t="s">
        <v>20</v>
      </c>
      <c r="D22" s="1"/>
      <c r="E22" s="4">
        <v>10240</v>
      </c>
      <c r="F22" s="5"/>
      <c r="G22" s="4">
        <v>9600</v>
      </c>
      <c r="H22" s="5"/>
      <c r="I22" s="4">
        <f>ROUND((E22-G22),5)</f>
        <v>640</v>
      </c>
    </row>
    <row r="23" spans="1:9" x14ac:dyDescent="0.25">
      <c r="A23" s="1"/>
      <c r="B23" s="1"/>
      <c r="C23" s="1" t="s">
        <v>21</v>
      </c>
      <c r="D23" s="1"/>
      <c r="E23" s="4">
        <v>70242.11</v>
      </c>
      <c r="F23" s="5"/>
      <c r="G23" s="4">
        <v>62400</v>
      </c>
      <c r="H23" s="5"/>
      <c r="I23" s="4">
        <f>ROUND((E23-G23),5)</f>
        <v>7842.11</v>
      </c>
    </row>
    <row r="24" spans="1:9" x14ac:dyDescent="0.25">
      <c r="A24" s="1"/>
      <c r="B24" s="1"/>
      <c r="C24" s="1" t="s">
        <v>22</v>
      </c>
      <c r="D24" s="1"/>
      <c r="E24" s="4"/>
      <c r="F24" s="5"/>
      <c r="G24" s="4"/>
      <c r="H24" s="5"/>
      <c r="I24" s="4"/>
    </row>
    <row r="25" spans="1:9" x14ac:dyDescent="0.25">
      <c r="A25" s="1"/>
      <c r="B25" s="1"/>
      <c r="C25" s="1"/>
      <c r="D25" s="1" t="s">
        <v>23</v>
      </c>
      <c r="E25" s="4">
        <v>4140</v>
      </c>
      <c r="F25" s="5"/>
      <c r="G25" s="4">
        <v>6500</v>
      </c>
      <c r="H25" s="5"/>
      <c r="I25" s="4">
        <f>ROUND((E25-G25),5)</f>
        <v>-2360</v>
      </c>
    </row>
    <row r="26" spans="1:9" x14ac:dyDescent="0.25">
      <c r="A26" s="1"/>
      <c r="B26" s="1"/>
      <c r="C26" s="1"/>
      <c r="D26" s="1" t="s">
        <v>24</v>
      </c>
      <c r="E26" s="4">
        <v>22000</v>
      </c>
      <c r="F26" s="5"/>
      <c r="G26" s="4"/>
      <c r="H26" s="5"/>
      <c r="I26" s="4"/>
    </row>
    <row r="27" spans="1:9" ht="15.75" thickBot="1" x14ac:dyDescent="0.3">
      <c r="A27" s="1"/>
      <c r="B27" s="1"/>
      <c r="C27" s="1"/>
      <c r="D27" s="1" t="s">
        <v>25</v>
      </c>
      <c r="E27" s="8">
        <v>13200</v>
      </c>
      <c r="F27" s="5"/>
      <c r="G27" s="8">
        <v>13200</v>
      </c>
      <c r="H27" s="5"/>
      <c r="I27" s="8">
        <f>ROUND((E27-G27),5)</f>
        <v>0</v>
      </c>
    </row>
    <row r="28" spans="1:9" x14ac:dyDescent="0.25">
      <c r="A28" s="1"/>
      <c r="B28" s="1"/>
      <c r="C28" s="1" t="s">
        <v>26</v>
      </c>
      <c r="D28" s="1"/>
      <c r="E28" s="4">
        <f>ROUND(SUM(E24:E27),5)</f>
        <v>39340</v>
      </c>
      <c r="F28" s="5"/>
      <c r="G28" s="4">
        <f>ROUND(SUM(G24:G27),5)</f>
        <v>19700</v>
      </c>
      <c r="H28" s="5"/>
      <c r="I28" s="4">
        <f>ROUND((E28-G28),5)</f>
        <v>19640</v>
      </c>
    </row>
    <row r="29" spans="1:9" x14ac:dyDescent="0.25">
      <c r="A29" s="1"/>
      <c r="B29" s="1"/>
      <c r="C29" s="1" t="s">
        <v>27</v>
      </c>
      <c r="D29" s="1"/>
      <c r="E29" s="4">
        <v>19622.89</v>
      </c>
      <c r="F29" s="5"/>
      <c r="G29" s="4">
        <v>7500</v>
      </c>
      <c r="H29" s="5"/>
      <c r="I29" s="4">
        <f>ROUND((E29-G29),5)</f>
        <v>12122.89</v>
      </c>
    </row>
    <row r="30" spans="1:9" ht="15.75" thickBot="1" x14ac:dyDescent="0.3">
      <c r="A30" s="1"/>
      <c r="B30" s="1"/>
      <c r="C30" s="1" t="s">
        <v>28</v>
      </c>
      <c r="D30" s="1"/>
      <c r="E30" s="6">
        <v>67000</v>
      </c>
      <c r="F30" s="5"/>
      <c r="G30" s="6">
        <v>64800</v>
      </c>
      <c r="H30" s="5"/>
      <c r="I30" s="6">
        <f>ROUND((E30-G30),5)</f>
        <v>2200</v>
      </c>
    </row>
    <row r="31" spans="1:9" ht="15.75" thickBot="1" x14ac:dyDescent="0.3">
      <c r="A31" s="1"/>
      <c r="B31" s="1" t="s">
        <v>29</v>
      </c>
      <c r="C31" s="1"/>
      <c r="D31" s="1"/>
      <c r="E31" s="9">
        <f>ROUND(SUM(E13:E23)+SUM(E28:E30),5)</f>
        <v>578963.15</v>
      </c>
      <c r="F31" s="5"/>
      <c r="G31" s="9">
        <f>ROUND(SUM(G13:G23)+SUM(G28:G30),5)</f>
        <v>491600</v>
      </c>
      <c r="H31" s="5"/>
      <c r="I31" s="9">
        <f>ROUND((E31-G31),5)</f>
        <v>87363.15</v>
      </c>
    </row>
    <row r="32" spans="1:9" ht="15.75" thickBot="1" x14ac:dyDescent="0.3">
      <c r="A32" s="1" t="s">
        <v>30</v>
      </c>
      <c r="B32" s="1"/>
      <c r="C32" s="1"/>
      <c r="D32" s="1"/>
      <c r="E32" s="9">
        <f>ROUND(SUM(E10:E12)+E31,5)</f>
        <v>723503.97</v>
      </c>
      <c r="F32" s="5"/>
      <c r="G32" s="9">
        <f>ROUND(SUM(G10:G12)+G31,5)</f>
        <v>602300</v>
      </c>
      <c r="H32" s="5"/>
      <c r="I32" s="9">
        <f>ROUND((E32-G32),5)</f>
        <v>121203.97</v>
      </c>
    </row>
    <row r="33" spans="1:9" s="11" customFormat="1" ht="12" thickBot="1" x14ac:dyDescent="0.25">
      <c r="A33" s="1" t="s">
        <v>31</v>
      </c>
      <c r="B33" s="1"/>
      <c r="C33" s="1"/>
      <c r="D33" s="1"/>
      <c r="E33" s="10">
        <f>+E8-E32</f>
        <v>115994.58000000007</v>
      </c>
      <c r="F33" s="1"/>
      <c r="G33" s="10">
        <f>+G8-G32</f>
        <v>460</v>
      </c>
      <c r="H33" s="1"/>
      <c r="I33" s="10">
        <f>+I8-I32</f>
        <v>115534.57999999999</v>
      </c>
    </row>
    <row r="34" spans="1:9" ht="15.75" thickTop="1" x14ac:dyDescent="0.25"/>
  </sheetData>
  <pageMargins left="0.7" right="0.7" top="0.75" bottom="0.75" header="0.1" footer="0.3"/>
  <pageSetup orientation="portrait" r:id="rId1"/>
  <headerFooter>
    <oddHeader>&amp;C&amp;"Arial,Bold"&amp;16 SMV Tourism Marketing District&amp;12
&amp;14Profit &amp; Loss (Actual v Budget)
&amp;12July 2021 through June 2022  (PRELIMINARY)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285750</xdr:colOff>
                <xdr:row>2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3</xdr:col>
                <xdr:colOff>285750</xdr:colOff>
                <xdr:row>2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Normal="100" workbookViewId="0">
      <selection activeCell="G22" sqref="G22"/>
    </sheetView>
  </sheetViews>
  <sheetFormatPr defaultRowHeight="15" x14ac:dyDescent="0.25"/>
  <cols>
    <col min="1" max="4" width="3" style="16" customWidth="1"/>
    <col min="5" max="5" width="29.28515625" style="16" customWidth="1"/>
    <col min="6" max="6" width="8.7109375" style="17" bestFit="1" customWidth="1"/>
  </cols>
  <sheetData>
    <row r="3" spans="1:6" s="15" customFormat="1" ht="15.75" thickBot="1" x14ac:dyDescent="0.3">
      <c r="A3" s="12"/>
      <c r="B3" s="12"/>
      <c r="C3" s="12"/>
      <c r="D3" s="12"/>
      <c r="E3" s="12"/>
      <c r="F3" s="19" t="s">
        <v>56</v>
      </c>
    </row>
    <row r="4" spans="1:6" ht="15.75" thickTop="1" x14ac:dyDescent="0.25">
      <c r="A4" s="1" t="s">
        <v>32</v>
      </c>
      <c r="B4" s="1"/>
      <c r="C4" s="1"/>
      <c r="D4" s="1"/>
      <c r="E4" s="1"/>
      <c r="F4" s="4"/>
    </row>
    <row r="5" spans="1:6" x14ac:dyDescent="0.25">
      <c r="A5" s="1"/>
      <c r="B5" s="1" t="s">
        <v>33</v>
      </c>
      <c r="C5" s="1"/>
      <c r="D5" s="1"/>
      <c r="E5" s="1"/>
      <c r="F5" s="4"/>
    </row>
    <row r="6" spans="1:6" x14ac:dyDescent="0.25">
      <c r="A6" s="1"/>
      <c r="B6" s="1"/>
      <c r="C6" s="1" t="s">
        <v>34</v>
      </c>
      <c r="D6" s="1"/>
      <c r="E6" s="1"/>
      <c r="F6" s="4"/>
    </row>
    <row r="7" spans="1:6" ht="15.75" thickBot="1" x14ac:dyDescent="0.3">
      <c r="A7" s="1"/>
      <c r="B7" s="1"/>
      <c r="C7" s="1"/>
      <c r="D7" s="1" t="s">
        <v>35</v>
      </c>
      <c r="E7" s="1"/>
      <c r="F7" s="8">
        <v>208993.73</v>
      </c>
    </row>
    <row r="8" spans="1:6" x14ac:dyDescent="0.25">
      <c r="A8" s="1"/>
      <c r="B8" s="1"/>
      <c r="C8" s="1" t="s">
        <v>36</v>
      </c>
      <c r="D8" s="1"/>
      <c r="E8" s="1"/>
      <c r="F8" s="4">
        <f>ROUND(SUM(F6:F7),5)</f>
        <v>208993.73</v>
      </c>
    </row>
    <row r="9" spans="1:6" x14ac:dyDescent="0.25">
      <c r="A9" s="1"/>
      <c r="B9" s="1"/>
      <c r="C9" s="1" t="s">
        <v>37</v>
      </c>
      <c r="D9" s="1"/>
      <c r="E9" s="1"/>
      <c r="F9" s="4"/>
    </row>
    <row r="10" spans="1:6" ht="15.75" thickBot="1" x14ac:dyDescent="0.3">
      <c r="A10" s="1"/>
      <c r="B10" s="1"/>
      <c r="C10" s="1"/>
      <c r="D10" s="1" t="s">
        <v>38</v>
      </c>
      <c r="E10" s="1"/>
      <c r="F10" s="6">
        <v>150</v>
      </c>
    </row>
    <row r="11" spans="1:6" ht="15.75" thickBot="1" x14ac:dyDescent="0.3">
      <c r="A11" s="1"/>
      <c r="B11" s="1"/>
      <c r="C11" s="1" t="s">
        <v>39</v>
      </c>
      <c r="D11" s="1"/>
      <c r="E11" s="1"/>
      <c r="F11" s="9">
        <f>ROUND(SUM(F9:F10),5)</f>
        <v>150</v>
      </c>
    </row>
    <row r="12" spans="1:6" ht="15.75" thickBot="1" x14ac:dyDescent="0.3">
      <c r="A12" s="1"/>
      <c r="B12" s="1" t="s">
        <v>40</v>
      </c>
      <c r="C12" s="1"/>
      <c r="D12" s="1"/>
      <c r="E12" s="1"/>
      <c r="F12" s="9">
        <f>ROUND(F5+F8+F11,5)</f>
        <v>209143.73</v>
      </c>
    </row>
    <row r="13" spans="1:6" s="11" customFormat="1" ht="12" thickBot="1" x14ac:dyDescent="0.25">
      <c r="A13" s="1" t="s">
        <v>41</v>
      </c>
      <c r="B13" s="1"/>
      <c r="C13" s="1"/>
      <c r="D13" s="1"/>
      <c r="E13" s="1"/>
      <c r="F13" s="10">
        <f>ROUND(F4+F12,5)</f>
        <v>209143.73</v>
      </c>
    </row>
    <row r="14" spans="1:6" s="11" customFormat="1" ht="12" thickTop="1" x14ac:dyDescent="0.2">
      <c r="A14" s="1"/>
      <c r="B14" s="1"/>
      <c r="C14" s="1"/>
      <c r="D14" s="1"/>
      <c r="E14" s="1"/>
      <c r="F14" s="20"/>
    </row>
    <row r="15" spans="1:6" x14ac:dyDescent="0.25">
      <c r="A15" s="1" t="s">
        <v>42</v>
      </c>
      <c r="B15" s="1"/>
      <c r="C15" s="1"/>
      <c r="D15" s="1"/>
      <c r="E15" s="1"/>
      <c r="F15" s="4"/>
    </row>
    <row r="16" spans="1:6" x14ac:dyDescent="0.25">
      <c r="A16" s="1"/>
      <c r="B16" s="1" t="s">
        <v>43</v>
      </c>
      <c r="C16" s="1"/>
      <c r="D16" s="1"/>
      <c r="E16" s="1"/>
      <c r="F16" s="4"/>
    </row>
    <row r="17" spans="1:6" x14ac:dyDescent="0.25">
      <c r="A17" s="1"/>
      <c r="B17" s="1"/>
      <c r="C17" s="1" t="s">
        <v>44</v>
      </c>
      <c r="D17" s="1"/>
      <c r="E17" s="1"/>
      <c r="F17" s="4"/>
    </row>
    <row r="18" spans="1:6" x14ac:dyDescent="0.25">
      <c r="A18" s="1"/>
      <c r="B18" s="1"/>
      <c r="C18" s="1"/>
      <c r="D18" s="1" t="s">
        <v>45</v>
      </c>
      <c r="E18" s="1"/>
      <c r="F18" s="4"/>
    </row>
    <row r="19" spans="1:6" ht="15.75" thickBot="1" x14ac:dyDescent="0.3">
      <c r="A19" s="1"/>
      <c r="B19" s="1"/>
      <c r="C19" s="1"/>
      <c r="D19" s="1"/>
      <c r="E19" s="1" t="s">
        <v>46</v>
      </c>
      <c r="F19" s="6">
        <v>-44.47</v>
      </c>
    </row>
    <row r="20" spans="1:6" ht="15.75" thickBot="1" x14ac:dyDescent="0.3">
      <c r="A20" s="1"/>
      <c r="B20" s="1"/>
      <c r="C20" s="1"/>
      <c r="D20" s="1" t="s">
        <v>47</v>
      </c>
      <c r="E20" s="1"/>
      <c r="F20" s="9">
        <f>ROUND(SUM(F18:F19),5)</f>
        <v>-44.47</v>
      </c>
    </row>
    <row r="21" spans="1:6" ht="15.75" thickBot="1" x14ac:dyDescent="0.3">
      <c r="A21" s="1"/>
      <c r="B21" s="1"/>
      <c r="C21" s="1" t="s">
        <v>48</v>
      </c>
      <c r="D21" s="1"/>
      <c r="E21" s="1"/>
      <c r="F21" s="7">
        <f>ROUND(F17+F20,5)</f>
        <v>-44.47</v>
      </c>
    </row>
    <row r="22" spans="1:6" x14ac:dyDescent="0.25">
      <c r="A22" s="1"/>
      <c r="B22" s="1" t="s">
        <v>49</v>
      </c>
      <c r="C22" s="1"/>
      <c r="D22" s="1"/>
      <c r="E22" s="1"/>
      <c r="F22" s="4">
        <f>ROUND(F16+F21,5)</f>
        <v>-44.47</v>
      </c>
    </row>
    <row r="23" spans="1:6" x14ac:dyDescent="0.25">
      <c r="A23" s="1"/>
      <c r="B23" s="1" t="s">
        <v>50</v>
      </c>
      <c r="C23" s="1"/>
      <c r="D23" s="1"/>
      <c r="E23" s="1"/>
      <c r="F23" s="4"/>
    </row>
    <row r="24" spans="1:6" x14ac:dyDescent="0.25">
      <c r="A24" s="1"/>
      <c r="B24" s="1"/>
      <c r="C24" s="1" t="s">
        <v>51</v>
      </c>
      <c r="D24" s="1"/>
      <c r="E24" s="1"/>
      <c r="F24" s="4">
        <v>200</v>
      </c>
    </row>
    <row r="25" spans="1:6" x14ac:dyDescent="0.25">
      <c r="A25" s="1"/>
      <c r="B25" s="1"/>
      <c r="C25" s="1" t="s">
        <v>52</v>
      </c>
      <c r="D25" s="1"/>
      <c r="E25" s="1"/>
      <c r="F25" s="4">
        <v>57006.92</v>
      </c>
    </row>
    <row r="26" spans="1:6" x14ac:dyDescent="0.25">
      <c r="A26" s="1"/>
      <c r="B26" s="1"/>
      <c r="C26" s="1" t="s">
        <v>53</v>
      </c>
      <c r="D26" s="1"/>
      <c r="E26" s="1"/>
      <c r="F26" s="4">
        <v>35986.699999999997</v>
      </c>
    </row>
    <row r="27" spans="1:6" ht="15.75" thickBot="1" x14ac:dyDescent="0.3">
      <c r="A27" s="1"/>
      <c r="B27" s="1"/>
      <c r="C27" s="1" t="s">
        <v>31</v>
      </c>
      <c r="D27" s="1"/>
      <c r="E27" s="1"/>
      <c r="F27" s="6">
        <v>115994.58</v>
      </c>
    </row>
    <row r="28" spans="1:6" ht="15.75" thickBot="1" x14ac:dyDescent="0.3">
      <c r="A28" s="1"/>
      <c r="B28" s="1" t="s">
        <v>54</v>
      </c>
      <c r="C28" s="1"/>
      <c r="D28" s="1"/>
      <c r="E28" s="1"/>
      <c r="F28" s="9">
        <f>ROUND(SUM(F23:F27),5)</f>
        <v>209188.2</v>
      </c>
    </row>
    <row r="29" spans="1:6" s="11" customFormat="1" ht="12" thickBot="1" x14ac:dyDescent="0.25">
      <c r="A29" s="1" t="s">
        <v>55</v>
      </c>
      <c r="B29" s="1"/>
      <c r="C29" s="1"/>
      <c r="D29" s="1"/>
      <c r="E29" s="1"/>
      <c r="F29" s="10">
        <f>ROUND(F15+F22+F28,5)</f>
        <v>209143.73</v>
      </c>
    </row>
    <row r="30" spans="1:6" ht="15.75" thickTop="1" x14ac:dyDescent="0.25"/>
  </sheetData>
  <pageMargins left="0.7" right="0.7" top="0.75" bottom="0.75" header="0.3" footer="0.3"/>
  <pageSetup orientation="portrait" r:id="rId1"/>
  <headerFooter>
    <oddHeader>&amp;C&amp;"Arial,Bold"&amp;8&amp;K323232 &amp;16SMV Tourism Marketing District
&amp;14Balance Sheet&amp;8
&amp;12June 30, 2022  (PRELIMINARY)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Morris</dc:creator>
  <cp:lastModifiedBy>Glenn Morris</cp:lastModifiedBy>
  <dcterms:created xsi:type="dcterms:W3CDTF">2022-07-20T19:45:57Z</dcterms:created>
  <dcterms:modified xsi:type="dcterms:W3CDTF">2022-07-20T19:59:15Z</dcterms:modified>
</cp:coreProperties>
</file>